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3.08.18 " sheetId="8" r:id="rId1"/>
    <sheet name="Planing" sheetId="4" r:id="rId2"/>
  </sheets>
  <definedNames>
    <definedName name="_xlnm._FilterDatabase" localSheetId="0" hidden="1">'13.08.18 '!$B$7:$AD$19</definedName>
  </definedNames>
  <calcPr calcId="144525"/>
</workbook>
</file>

<file path=xl/calcChain.xml><?xml version="1.0" encoding="utf-8"?>
<calcChain xmlns="http://schemas.openxmlformats.org/spreadsheetml/2006/main">
  <c r="L14" i="8" l="1"/>
  <c r="Y18" i="8"/>
  <c r="U13" i="8"/>
  <c r="X13" i="8"/>
  <c r="U14" i="8"/>
  <c r="Y14" i="8" s="1"/>
  <c r="X10" i="8"/>
  <c r="Y10" i="8" s="1"/>
  <c r="Y12" i="8" s="1"/>
  <c r="X11" i="8"/>
  <c r="Y11" i="8" s="1"/>
  <c r="X18" i="8"/>
  <c r="X14" i="8"/>
  <c r="X15" i="8" s="1"/>
  <c r="W18" i="8"/>
  <c r="W15" i="8"/>
  <c r="W12" i="8"/>
  <c r="U18" i="8"/>
  <c r="U12" i="8"/>
  <c r="T18" i="8"/>
  <c r="T15" i="8"/>
  <c r="T12" i="8"/>
  <c r="S16" i="8"/>
  <c r="S17" i="8"/>
  <c r="O13" i="8"/>
  <c r="R13" i="8"/>
  <c r="O14" i="8"/>
  <c r="R14" i="8"/>
  <c r="S10" i="8"/>
  <c r="S11" i="8"/>
  <c r="R18" i="8"/>
  <c r="R12" i="8"/>
  <c r="Q18" i="8"/>
  <c r="Q15" i="8"/>
  <c r="Q12" i="8"/>
  <c r="L17" i="8"/>
  <c r="L13" i="8"/>
  <c r="P13" i="8" s="1"/>
  <c r="P10" i="8"/>
  <c r="P11" i="8"/>
  <c r="O18" i="8"/>
  <c r="O12" i="8"/>
  <c r="N18" i="8"/>
  <c r="N15" i="8"/>
  <c r="N12" i="8"/>
  <c r="M16" i="8"/>
  <c r="M14" i="8"/>
  <c r="M10" i="8"/>
  <c r="M12" i="8" s="1"/>
  <c r="M11" i="8"/>
  <c r="L12" i="8"/>
  <c r="K18" i="8"/>
  <c r="K15" i="8"/>
  <c r="K12" i="8"/>
  <c r="J16" i="8"/>
  <c r="J17" i="8"/>
  <c r="J13" i="8"/>
  <c r="J14" i="8"/>
  <c r="J10" i="8"/>
  <c r="J11" i="8"/>
  <c r="I18" i="8"/>
  <c r="I19" i="8" s="1"/>
  <c r="I15" i="8"/>
  <c r="I12" i="8"/>
  <c r="F10" i="8"/>
  <c r="H10" i="8" s="1"/>
  <c r="F11" i="8"/>
  <c r="F13" i="8"/>
  <c r="H13" i="8" s="1"/>
  <c r="F14" i="8"/>
  <c r="H14" i="8" s="1"/>
  <c r="F16" i="8"/>
  <c r="H16" i="8" s="1"/>
  <c r="F17" i="8"/>
  <c r="H17" i="8" s="1"/>
  <c r="G18" i="8"/>
  <c r="G15" i="8"/>
  <c r="G12" i="8"/>
  <c r="E18" i="8"/>
  <c r="E19" i="8" s="1"/>
  <c r="E15" i="8"/>
  <c r="E12" i="8"/>
  <c r="V14" i="8"/>
  <c r="V10" i="8"/>
  <c r="V11" i="8"/>
  <c r="S13" i="4"/>
  <c r="R13" i="4"/>
  <c r="Q13" i="4"/>
  <c r="P13" i="4"/>
  <c r="O13" i="4"/>
  <c r="N13" i="4"/>
  <c r="M13" i="4"/>
  <c r="L13" i="4"/>
  <c r="K13" i="4"/>
  <c r="J13" i="4"/>
  <c r="I13" i="4"/>
  <c r="F11" i="4"/>
  <c r="H11" i="4" s="1"/>
  <c r="H13" i="4" s="1"/>
  <c r="F12" i="4"/>
  <c r="H12" i="4" s="1"/>
  <c r="G13" i="4"/>
  <c r="E13" i="4"/>
  <c r="S10" i="4"/>
  <c r="R10" i="4"/>
  <c r="Q10" i="4"/>
  <c r="P10" i="4"/>
  <c r="O10" i="4"/>
  <c r="N10" i="4"/>
  <c r="M10" i="4"/>
  <c r="L10" i="4"/>
  <c r="K10" i="4"/>
  <c r="J10" i="4"/>
  <c r="I10" i="4"/>
  <c r="F8" i="4"/>
  <c r="H8" i="4"/>
  <c r="F9" i="4"/>
  <c r="H9" i="4" s="1"/>
  <c r="G10" i="4"/>
  <c r="F10" i="4"/>
  <c r="E10" i="4"/>
  <c r="S7" i="4"/>
  <c r="R7" i="4"/>
  <c r="Q7" i="4"/>
  <c r="P7" i="4"/>
  <c r="O7" i="4"/>
  <c r="N7" i="4"/>
  <c r="M7" i="4"/>
  <c r="L7" i="4"/>
  <c r="K7" i="4"/>
  <c r="J7" i="4"/>
  <c r="I7" i="4"/>
  <c r="F5" i="4"/>
  <c r="H5" i="4" s="1"/>
  <c r="F6" i="4"/>
  <c r="H6" i="4"/>
  <c r="H7" i="4"/>
  <c r="G7" i="4"/>
  <c r="E7" i="4"/>
  <c r="T19" i="8" l="1"/>
  <c r="W19" i="8"/>
  <c r="G19" i="8"/>
  <c r="K19" i="8"/>
  <c r="N19" i="8"/>
  <c r="Q19" i="8"/>
  <c r="M13" i="8"/>
  <c r="R15" i="8"/>
  <c r="R19" i="8" s="1"/>
  <c r="O15" i="8"/>
  <c r="O19" i="8" s="1"/>
  <c r="S18" i="8"/>
  <c r="F15" i="8"/>
  <c r="S12" i="8"/>
  <c r="S13" i="8"/>
  <c r="J12" i="8"/>
  <c r="F12" i="8"/>
  <c r="H15" i="8"/>
  <c r="P12" i="8"/>
  <c r="F18" i="8"/>
  <c r="M15" i="8"/>
  <c r="J18" i="8"/>
  <c r="J19" i="8" s="1"/>
  <c r="U15" i="8"/>
  <c r="U19" i="8" s="1"/>
  <c r="J15" i="8"/>
  <c r="H18" i="8"/>
  <c r="H11" i="8"/>
  <c r="L15" i="8"/>
  <c r="H10" i="4"/>
  <c r="S14" i="8"/>
  <c r="S15" i="8" s="1"/>
  <c r="P14" i="8"/>
  <c r="P15" i="8" s="1"/>
  <c r="Y13" i="8"/>
  <c r="Y15" i="8" s="1"/>
  <c r="Y19" i="8" s="1"/>
  <c r="V13" i="8"/>
  <c r="V15" i="8" s="1"/>
  <c r="H12" i="8"/>
  <c r="F7" i="4"/>
  <c r="F13" i="4"/>
  <c r="V12" i="8"/>
  <c r="P17" i="8"/>
  <c r="P18" i="8" s="1"/>
  <c r="P19" i="8" s="1"/>
  <c r="M17" i="8"/>
  <c r="M18" i="8" s="1"/>
  <c r="M19" i="8" s="1"/>
  <c r="L18" i="8"/>
  <c r="L19" i="8" s="1"/>
  <c r="X12" i="8"/>
  <c r="X19" i="8" s="1"/>
  <c r="F19" i="8" l="1"/>
  <c r="V19" i="8"/>
  <c r="H19" i="8"/>
  <c r="S19" i="8"/>
</calcChain>
</file>

<file path=xl/sharedStrings.xml><?xml version="1.0" encoding="utf-8"?>
<sst xmlns="http://schemas.openxmlformats.org/spreadsheetml/2006/main" count="115" uniqueCount="77">
  <si>
    <t>SL NO</t>
  </si>
  <si>
    <t>STYLE NO</t>
  </si>
  <si>
    <t>COLOR</t>
  </si>
  <si>
    <t>WHITE</t>
  </si>
  <si>
    <t>BLACK</t>
  </si>
  <si>
    <t>REMARKS</t>
  </si>
  <si>
    <t>SUB-TOTAL</t>
  </si>
  <si>
    <t>TOTAL</t>
  </si>
  <si>
    <t>PRODUCTION REPORT</t>
  </si>
  <si>
    <t>Fabric :</t>
  </si>
  <si>
    <t>Item:</t>
  </si>
  <si>
    <t>Weight:</t>
  </si>
  <si>
    <t>Buyer:</t>
  </si>
  <si>
    <t xml:space="preserve">95% COTTON 5% LYCRA S/J </t>
  </si>
  <si>
    <t>175-180 GSM</t>
  </si>
  <si>
    <t>PO QTY.</t>
  </si>
  <si>
    <t>FABRIC</t>
  </si>
  <si>
    <t xml:space="preserve">DYEING </t>
  </si>
  <si>
    <t>CUTTING</t>
  </si>
  <si>
    <t xml:space="preserve">TODAY </t>
  </si>
  <si>
    <t xml:space="preserve">TOTAL </t>
  </si>
  <si>
    <t>FINISHING</t>
  </si>
  <si>
    <t>PACKING</t>
  </si>
  <si>
    <t>SEWING</t>
  </si>
  <si>
    <t>INPUT</t>
  </si>
  <si>
    <t>Report Date.</t>
  </si>
  <si>
    <t>CARTON</t>
  </si>
  <si>
    <t>SHIPPED OUT</t>
  </si>
  <si>
    <t>WE ARE OFFERING INSPECTION ON 20TH SEPTEMBER (20520 PCS)</t>
  </si>
  <si>
    <t>WE ARE OFFERING INSPECTION ON 20TH SEPTEMBER (20016 PCS)</t>
  </si>
  <si>
    <t>WE ARE OFFERING INSPECTION ON 18TH AUGUST (15120 PCS)</t>
  </si>
  <si>
    <t>INSPECTION DATE</t>
  </si>
  <si>
    <t>FABRICATION</t>
  </si>
  <si>
    <t>ORDER QNTY</t>
  </si>
  <si>
    <t>REQ FAB</t>
  </si>
  <si>
    <t>RECV FAB</t>
  </si>
  <si>
    <t>BALANCE FAB</t>
  </si>
  <si>
    <t>DYEING COMPLETE</t>
  </si>
  <si>
    <t>TODAY CUTTING</t>
  </si>
  <si>
    <t>TOTAL CUTTING</t>
  </si>
  <si>
    <t>TODAY INPUT</t>
  </si>
  <si>
    <t>TOTAL INPUT</t>
  </si>
  <si>
    <t>TODAY SEWING</t>
  </si>
  <si>
    <t>TOTAL SEWING</t>
  </si>
  <si>
    <t>TODAY FIN RECV</t>
  </si>
  <si>
    <t>TOTAL FIN RECV</t>
  </si>
  <si>
    <t>TODAY PACK</t>
  </si>
  <si>
    <t>TOTAL PACK</t>
  </si>
  <si>
    <t>95% COTTON 5% LYCRA S/J 180 GSM</t>
  </si>
  <si>
    <t>DYEING RUNNING</t>
  </si>
  <si>
    <t>CUTTING START WITHIN 1ST SEPTEMBER</t>
  </si>
  <si>
    <t>INPUT START WITHIN 2ND SEPTEMBER</t>
  </si>
  <si>
    <t>SEWING START@2ND SEPTEMBER &amp; CLOSE WITHIN 15TH SEPTEMBER</t>
  </si>
  <si>
    <t>FINISHING WILL CLOSE WITHIN 17TH SEPTEMBER</t>
  </si>
  <si>
    <t>TOTAL PACKING WILL CLOSE WITHIN 19TH SEPTEMBER</t>
  </si>
  <si>
    <t>CUTTING START WITHIN 17TH AUGUST</t>
  </si>
  <si>
    <t>INPUT START WITHIN 18TH AUGUST</t>
  </si>
  <si>
    <t>SEWING START@18TH AUGUST &amp; CLOSE WITHIN 14TH SEPTEMBER</t>
  </si>
  <si>
    <t>FINISHING WILL CLOSE WITHIN 15TH SEPTEMBER</t>
  </si>
  <si>
    <t>TOTAL PACKING WILL CLOSE WITHIN 17TH SEPTEMBER</t>
  </si>
  <si>
    <t>CUTTING COMPLETE WITHIN 10TH AUGUST</t>
  </si>
  <si>
    <t>INPUT RUNNING</t>
  </si>
  <si>
    <t>SEWING WILL CLOSE WITHIN 14TH AUGUST</t>
  </si>
  <si>
    <t>FINISHING WILL CLOSE WITHIN 16TH AUGUST</t>
  </si>
  <si>
    <t xml:space="preserve"> Running</t>
  </si>
  <si>
    <t>Alarming</t>
  </si>
  <si>
    <t>PLEASE NOTE:</t>
  </si>
  <si>
    <t>Acceptable</t>
  </si>
  <si>
    <t>Packing Accessories till not in-house.</t>
  </si>
  <si>
    <t>Cutting running</t>
  </si>
  <si>
    <t>ZXY</t>
  </si>
  <si>
    <t>REQRD</t>
  </si>
  <si>
    <t>RCVD</t>
  </si>
  <si>
    <t>BLNC</t>
  </si>
  <si>
    <t>ABC PROMOWEAR</t>
  </si>
  <si>
    <t>Skirt</t>
  </si>
  <si>
    <t>Follow Color Indication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</si>
</sst>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1">
    <xf numFmtId="0" fontId="0" fillId="0" borderId="0" xfId="0"/>
    <xf numFmtId="0" fontId="0" fillId="0" borderId="0" xfId="0" applyBorder="1"/>
    <xf numFmtId="0" fontId="0" fillId="5" borderId="0" xfId="0" applyFill="1"/>
    <xf numFmtId="0" fontId="7" fillId="5" borderId="1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indent="1"/>
    </xf>
    <xf numFmtId="14" fontId="1" fillId="0" borderId="0" xfId="0" applyNumberFormat="1" applyFont="1" applyAlignment="1">
      <alignment horizontal="left" vertical="center"/>
    </xf>
    <xf numFmtId="0" fontId="7" fillId="5" borderId="12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textRotation="90" wrapText="1"/>
    </xf>
    <xf numFmtId="0" fontId="12" fillId="9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9" fillId="0" borderId="0" xfId="0" applyFont="1" applyBorder="1"/>
    <xf numFmtId="0" fontId="15" fillId="0" borderId="0" xfId="0" applyFont="1" applyBorder="1"/>
    <xf numFmtId="0" fontId="0" fillId="0" borderId="0" xfId="0" applyBorder="1" applyAlignment="1">
      <alignment horizontal="center"/>
    </xf>
    <xf numFmtId="0" fontId="16" fillId="0" borderId="0" xfId="0" applyFont="1"/>
    <xf numFmtId="0" fontId="13" fillId="6" borderId="18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0" fillId="14" borderId="43" xfId="0" applyFill="1" applyBorder="1"/>
    <xf numFmtId="0" fontId="0" fillId="14" borderId="36" xfId="0" applyFill="1" applyBorder="1"/>
    <xf numFmtId="0" fontId="7" fillId="6" borderId="43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15" borderId="43" xfId="0" applyFont="1" applyFill="1" applyBorder="1" applyAlignment="1">
      <alignment horizontal="center" vertical="center"/>
    </xf>
    <xf numFmtId="0" fontId="7" fillId="15" borderId="36" xfId="0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3" fillId="15" borderId="28" xfId="0" applyFont="1" applyFill="1" applyBorder="1" applyAlignment="1">
      <alignment horizontal="center" vertical="center" wrapText="1"/>
    </xf>
    <xf numFmtId="0" fontId="13" fillId="15" borderId="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4" fontId="7" fillId="5" borderId="38" xfId="0" applyNumberFormat="1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14" fontId="7" fillId="6" borderId="7" xfId="0" applyNumberFormat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11" borderId="40" xfId="0" applyFont="1" applyFill="1" applyBorder="1" applyAlignment="1">
      <alignment horizontal="center" vertical="center" wrapText="1"/>
    </xf>
    <xf numFmtId="0" fontId="7" fillId="11" borderId="41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textRotation="90" wrapText="1"/>
    </xf>
    <xf numFmtId="0" fontId="13" fillId="3" borderId="38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FF66"/>
      <color rgb="FFFF00FF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27"/>
  <sheetViews>
    <sheetView tabSelected="1" zoomScale="72" zoomScaleNormal="72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3" sqref="B3:AB3"/>
    </sheetView>
  </sheetViews>
  <sheetFormatPr defaultRowHeight="15" x14ac:dyDescent="0.25"/>
  <cols>
    <col min="1" max="1" width="3.85546875" customWidth="1"/>
    <col min="2" max="2" width="4.5703125" customWidth="1"/>
    <col min="4" max="4" width="8.85546875" customWidth="1"/>
    <col min="5" max="5" width="10.5703125" customWidth="1"/>
    <col min="6" max="6" width="9.28515625" customWidth="1"/>
    <col min="7" max="8" width="8.7109375" customWidth="1"/>
    <col min="9" max="9" width="8.85546875" customWidth="1"/>
    <col min="10" max="10" width="8.5703125" customWidth="1"/>
    <col min="11" max="14" width="8" customWidth="1"/>
    <col min="15" max="15" width="7.7109375" customWidth="1"/>
    <col min="16" max="16" width="7.140625" customWidth="1"/>
    <col min="17" max="17" width="8" customWidth="1"/>
    <col min="18" max="18" width="7.5703125" customWidth="1"/>
    <col min="19" max="19" width="7.85546875" customWidth="1"/>
    <col min="20" max="20" width="8" customWidth="1"/>
    <col min="21" max="21" width="7.28515625" customWidth="1"/>
    <col min="22" max="22" width="7.85546875" customWidth="1"/>
    <col min="23" max="23" width="8.5703125" customWidth="1"/>
    <col min="24" max="24" width="8.28515625" customWidth="1"/>
    <col min="25" max="25" width="8.42578125" customWidth="1"/>
    <col min="26" max="26" width="11" customWidth="1"/>
    <col min="27" max="27" width="13.5703125" customWidth="1"/>
    <col min="28" max="28" width="14.28515625" customWidth="1"/>
  </cols>
  <sheetData>
    <row r="2" spans="2:30" ht="33.75" x14ac:dyDescent="0.25">
      <c r="B2" s="76" t="s">
        <v>74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2:30" ht="23.25" x14ac:dyDescent="0.25">
      <c r="B3" s="77" t="s">
        <v>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2:30" ht="23.25" x14ac:dyDescent="0.25">
      <c r="B4" s="63"/>
      <c r="C4" s="7" t="s">
        <v>25</v>
      </c>
      <c r="E4" s="86">
        <v>43324</v>
      </c>
      <c r="F4" s="86"/>
      <c r="H4" s="9" t="s">
        <v>9</v>
      </c>
      <c r="I4" s="8" t="s">
        <v>13</v>
      </c>
      <c r="J4" s="8"/>
      <c r="K4" s="8"/>
      <c r="L4" s="8"/>
      <c r="M4" s="8"/>
      <c r="N4" s="8"/>
      <c r="O4" s="8"/>
      <c r="P4" s="8"/>
      <c r="Q4" s="63"/>
      <c r="R4" s="63"/>
      <c r="S4" s="63"/>
      <c r="T4" s="63"/>
    </row>
    <row r="5" spans="2:30" ht="23.25" x14ac:dyDescent="0.25">
      <c r="B5" s="63"/>
      <c r="C5" s="7" t="s">
        <v>10</v>
      </c>
      <c r="E5" s="10" t="s">
        <v>75</v>
      </c>
      <c r="F5" s="8"/>
      <c r="H5" s="9" t="s">
        <v>11</v>
      </c>
      <c r="I5" s="8" t="s">
        <v>14</v>
      </c>
      <c r="J5" s="8"/>
      <c r="K5" s="8"/>
      <c r="L5" s="8"/>
      <c r="M5" s="8"/>
      <c r="N5" s="8"/>
      <c r="O5" s="8"/>
      <c r="P5" s="8"/>
      <c r="Q5" s="63"/>
      <c r="R5" s="63"/>
      <c r="S5" s="63"/>
      <c r="T5" s="63"/>
      <c r="Y5" s="7" t="s">
        <v>12</v>
      </c>
      <c r="Z5" s="30" t="s">
        <v>70</v>
      </c>
    </row>
    <row r="6" spans="2:30" ht="15.75" thickBot="1" x14ac:dyDescent="0.3"/>
    <row r="7" spans="2:30" s="2" customFormat="1" ht="47.25" customHeight="1" thickBot="1" x14ac:dyDescent="0.3">
      <c r="B7" s="13" t="s">
        <v>0</v>
      </c>
      <c r="C7" s="14" t="s">
        <v>1</v>
      </c>
      <c r="D7" s="14" t="s">
        <v>2</v>
      </c>
      <c r="E7" s="14" t="s">
        <v>15</v>
      </c>
      <c r="F7" s="78" t="s">
        <v>16</v>
      </c>
      <c r="G7" s="79"/>
      <c r="H7" s="80"/>
      <c r="I7" s="78" t="s">
        <v>17</v>
      </c>
      <c r="J7" s="80"/>
      <c r="K7" s="78" t="s">
        <v>18</v>
      </c>
      <c r="L7" s="79"/>
      <c r="M7" s="80"/>
      <c r="N7" s="78" t="s">
        <v>24</v>
      </c>
      <c r="O7" s="79"/>
      <c r="P7" s="80"/>
      <c r="Q7" s="78" t="s">
        <v>23</v>
      </c>
      <c r="R7" s="79"/>
      <c r="S7" s="80"/>
      <c r="T7" s="78" t="s">
        <v>21</v>
      </c>
      <c r="U7" s="79"/>
      <c r="V7" s="80"/>
      <c r="W7" s="78" t="s">
        <v>22</v>
      </c>
      <c r="X7" s="79"/>
      <c r="Y7" s="80"/>
      <c r="Z7" s="64" t="s">
        <v>26</v>
      </c>
      <c r="AA7" s="36" t="s">
        <v>31</v>
      </c>
      <c r="AB7" s="35" t="s">
        <v>5</v>
      </c>
    </row>
    <row r="8" spans="2:30" s="2" customFormat="1" ht="23.25" customHeight="1" thickBot="1" x14ac:dyDescent="0.3">
      <c r="B8" s="15"/>
      <c r="C8" s="16"/>
      <c r="D8" s="16"/>
      <c r="E8" s="16"/>
      <c r="F8" s="16" t="s">
        <v>71</v>
      </c>
      <c r="G8" s="16" t="s">
        <v>72</v>
      </c>
      <c r="H8" s="16" t="s">
        <v>73</v>
      </c>
      <c r="I8" s="16" t="s">
        <v>72</v>
      </c>
      <c r="J8" s="16" t="s">
        <v>73</v>
      </c>
      <c r="K8" s="16" t="s">
        <v>19</v>
      </c>
      <c r="L8" s="16" t="s">
        <v>20</v>
      </c>
      <c r="M8" s="16" t="s">
        <v>73</v>
      </c>
      <c r="N8" s="16" t="s">
        <v>19</v>
      </c>
      <c r="O8" s="16" t="s">
        <v>20</v>
      </c>
      <c r="P8" s="16" t="s">
        <v>73</v>
      </c>
      <c r="Q8" s="16" t="s">
        <v>19</v>
      </c>
      <c r="R8" s="16" t="s">
        <v>20</v>
      </c>
      <c r="S8" s="16" t="s">
        <v>73</v>
      </c>
      <c r="T8" s="16" t="s">
        <v>19</v>
      </c>
      <c r="U8" s="16" t="s">
        <v>20</v>
      </c>
      <c r="V8" s="16" t="s">
        <v>73</v>
      </c>
      <c r="W8" s="16" t="s">
        <v>19</v>
      </c>
      <c r="X8" s="16" t="s">
        <v>20</v>
      </c>
      <c r="Y8" s="16" t="s">
        <v>73</v>
      </c>
      <c r="Z8" s="66"/>
      <c r="AA8" s="34"/>
      <c r="AB8" s="17"/>
    </row>
    <row r="9" spans="2:30" s="2" customFormat="1" ht="7.5" customHeight="1" thickBot="1" x14ac:dyDescent="0.3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23"/>
      <c r="AA9" s="38"/>
      <c r="AB9" s="37"/>
    </row>
    <row r="10" spans="2:30" s="2" customFormat="1" ht="25.5" customHeight="1" x14ac:dyDescent="0.25">
      <c r="B10" s="3">
        <v>1</v>
      </c>
      <c r="C10" s="89">
        <v>20100</v>
      </c>
      <c r="D10" s="61" t="s">
        <v>3</v>
      </c>
      <c r="E10" s="61">
        <v>9576</v>
      </c>
      <c r="F10" s="61">
        <f>2326+100</f>
        <v>2426</v>
      </c>
      <c r="G10" s="61">
        <v>291</v>
      </c>
      <c r="H10" s="61">
        <f>F10-G10</f>
        <v>2135</v>
      </c>
      <c r="I10" s="61">
        <v>0</v>
      </c>
      <c r="J10" s="61">
        <f>G10-I10</f>
        <v>291</v>
      </c>
      <c r="K10" s="61">
        <v>0</v>
      </c>
      <c r="L10" s="61">
        <v>0</v>
      </c>
      <c r="M10" s="61">
        <f>E10-L10</f>
        <v>9576</v>
      </c>
      <c r="N10" s="61">
        <v>0</v>
      </c>
      <c r="O10" s="61">
        <v>0</v>
      </c>
      <c r="P10" s="61">
        <f>L10-O10</f>
        <v>0</v>
      </c>
      <c r="Q10" s="61">
        <v>0</v>
      </c>
      <c r="R10" s="61">
        <v>0</v>
      </c>
      <c r="S10" s="61">
        <f>O10-R10</f>
        <v>0</v>
      </c>
      <c r="T10" s="61">
        <v>0</v>
      </c>
      <c r="U10" s="61">
        <v>0</v>
      </c>
      <c r="V10" s="61">
        <f t="shared" ref="V10:Y11" si="0">R10-U10</f>
        <v>0</v>
      </c>
      <c r="W10" s="61">
        <v>0</v>
      </c>
      <c r="X10" s="61">
        <f t="shared" si="0"/>
        <v>0</v>
      </c>
      <c r="Y10" s="61">
        <f t="shared" si="0"/>
        <v>0</v>
      </c>
      <c r="Z10" s="61"/>
      <c r="AA10" s="91">
        <v>43332</v>
      </c>
      <c r="AB10" s="4"/>
    </row>
    <row r="11" spans="2:30" s="2" customFormat="1" ht="25.5" customHeight="1" x14ac:dyDescent="0.25">
      <c r="B11" s="5">
        <v>2</v>
      </c>
      <c r="C11" s="90"/>
      <c r="D11" s="62" t="s">
        <v>4</v>
      </c>
      <c r="E11" s="62">
        <v>10944</v>
      </c>
      <c r="F11" s="62">
        <f>2662+110</f>
        <v>2772</v>
      </c>
      <c r="G11" s="62">
        <v>1834</v>
      </c>
      <c r="H11" s="62">
        <f t="shared" ref="H11:H17" si="1">F11-G11</f>
        <v>938</v>
      </c>
      <c r="I11" s="62">
        <v>0</v>
      </c>
      <c r="J11" s="62">
        <f t="shared" ref="J11:J17" si="2">G11-I11</f>
        <v>1834</v>
      </c>
      <c r="K11" s="62">
        <v>0</v>
      </c>
      <c r="L11" s="62">
        <v>0</v>
      </c>
      <c r="M11" s="62">
        <f t="shared" ref="M11:M17" si="3">E11-L11</f>
        <v>10944</v>
      </c>
      <c r="N11" s="62">
        <v>0</v>
      </c>
      <c r="O11" s="62">
        <v>0</v>
      </c>
      <c r="P11" s="62">
        <f t="shared" ref="P11:P17" si="4">L11-O11</f>
        <v>0</v>
      </c>
      <c r="Q11" s="62">
        <v>0</v>
      </c>
      <c r="R11" s="62">
        <v>0</v>
      </c>
      <c r="S11" s="62">
        <f>O11-R11</f>
        <v>0</v>
      </c>
      <c r="T11" s="62">
        <v>0</v>
      </c>
      <c r="U11" s="62">
        <v>0</v>
      </c>
      <c r="V11" s="62">
        <f t="shared" si="0"/>
        <v>0</v>
      </c>
      <c r="W11" s="62">
        <v>0</v>
      </c>
      <c r="X11" s="62">
        <f t="shared" si="0"/>
        <v>0</v>
      </c>
      <c r="Y11" s="62">
        <f t="shared" si="0"/>
        <v>0</v>
      </c>
      <c r="Z11" s="62"/>
      <c r="AA11" s="92"/>
      <c r="AB11" s="6"/>
    </row>
    <row r="12" spans="2:30" s="2" customFormat="1" ht="25.5" customHeight="1" x14ac:dyDescent="0.25">
      <c r="B12" s="93" t="s">
        <v>6</v>
      </c>
      <c r="C12" s="94"/>
      <c r="D12" s="58"/>
      <c r="E12" s="58">
        <f t="shared" ref="E12:Y12" si="5">SUM(E10:E11)</f>
        <v>20520</v>
      </c>
      <c r="F12" s="58">
        <f t="shared" si="5"/>
        <v>5198</v>
      </c>
      <c r="G12" s="58">
        <f t="shared" si="5"/>
        <v>2125</v>
      </c>
      <c r="H12" s="58">
        <f t="shared" si="5"/>
        <v>3073</v>
      </c>
      <c r="I12" s="58">
        <f t="shared" si="5"/>
        <v>0</v>
      </c>
      <c r="J12" s="58">
        <f t="shared" si="5"/>
        <v>2125</v>
      </c>
      <c r="K12" s="58">
        <f t="shared" si="5"/>
        <v>0</v>
      </c>
      <c r="L12" s="58">
        <f t="shared" si="5"/>
        <v>0</v>
      </c>
      <c r="M12" s="58">
        <f t="shared" si="5"/>
        <v>20520</v>
      </c>
      <c r="N12" s="58">
        <f t="shared" si="5"/>
        <v>0</v>
      </c>
      <c r="O12" s="58">
        <f t="shared" si="5"/>
        <v>0</v>
      </c>
      <c r="P12" s="58">
        <f t="shared" si="5"/>
        <v>0</v>
      </c>
      <c r="Q12" s="58">
        <f t="shared" si="5"/>
        <v>0</v>
      </c>
      <c r="R12" s="58">
        <f t="shared" si="5"/>
        <v>0</v>
      </c>
      <c r="S12" s="58">
        <f t="shared" si="5"/>
        <v>0</v>
      </c>
      <c r="T12" s="58">
        <f t="shared" si="5"/>
        <v>0</v>
      </c>
      <c r="U12" s="58">
        <f t="shared" si="5"/>
        <v>0</v>
      </c>
      <c r="V12" s="58">
        <f t="shared" si="5"/>
        <v>0</v>
      </c>
      <c r="W12" s="58">
        <f t="shared" si="5"/>
        <v>0</v>
      </c>
      <c r="X12" s="58">
        <f t="shared" si="5"/>
        <v>0</v>
      </c>
      <c r="Y12" s="58">
        <f t="shared" si="5"/>
        <v>0</v>
      </c>
      <c r="Z12" s="58"/>
      <c r="AA12" s="24"/>
      <c r="AB12" s="18"/>
    </row>
    <row r="13" spans="2:30" s="2" customFormat="1" ht="31.5" customHeight="1" x14ac:dyDescent="0.25">
      <c r="B13" s="22">
        <v>5</v>
      </c>
      <c r="C13" s="100">
        <v>20102</v>
      </c>
      <c r="D13" s="57" t="s">
        <v>3</v>
      </c>
      <c r="E13" s="57">
        <v>6624</v>
      </c>
      <c r="F13" s="57">
        <f>1614+70</f>
        <v>1684</v>
      </c>
      <c r="G13" s="57">
        <v>1684</v>
      </c>
      <c r="H13" s="57">
        <f t="shared" si="1"/>
        <v>0</v>
      </c>
      <c r="I13" s="57">
        <v>1409</v>
      </c>
      <c r="J13" s="57">
        <f t="shared" si="2"/>
        <v>275</v>
      </c>
      <c r="K13" s="57">
        <v>4800</v>
      </c>
      <c r="L13" s="57">
        <f>K13</f>
        <v>4800</v>
      </c>
      <c r="M13" s="57">
        <f t="shared" si="3"/>
        <v>1824</v>
      </c>
      <c r="N13" s="57">
        <v>2800</v>
      </c>
      <c r="O13" s="57">
        <f>N13</f>
        <v>2800</v>
      </c>
      <c r="P13" s="57">
        <f t="shared" si="4"/>
        <v>2000</v>
      </c>
      <c r="Q13" s="57">
        <v>0</v>
      </c>
      <c r="R13" s="57">
        <f>Q13</f>
        <v>0</v>
      </c>
      <c r="S13" s="57">
        <f>O13-R13</f>
        <v>2800</v>
      </c>
      <c r="T13" s="57">
        <v>0</v>
      </c>
      <c r="U13" s="57">
        <f>T13</f>
        <v>0</v>
      </c>
      <c r="V13" s="57">
        <f t="shared" ref="V13:Y14" si="6">R13-U13</f>
        <v>0</v>
      </c>
      <c r="W13" s="57">
        <v>0</v>
      </c>
      <c r="X13" s="57">
        <f>W13</f>
        <v>0</v>
      </c>
      <c r="Y13" s="57">
        <f t="shared" si="6"/>
        <v>0</v>
      </c>
      <c r="Z13" s="57"/>
      <c r="AA13" s="95">
        <v>43330</v>
      </c>
      <c r="AB13" s="56" t="s">
        <v>69</v>
      </c>
    </row>
    <row r="14" spans="2:30" s="2" customFormat="1" ht="42" customHeight="1" x14ac:dyDescent="0.25">
      <c r="B14" s="22">
        <v>6</v>
      </c>
      <c r="C14" s="100"/>
      <c r="D14" s="57" t="s">
        <v>4</v>
      </c>
      <c r="E14" s="57">
        <v>8496</v>
      </c>
      <c r="F14" s="57">
        <f>2074+85</f>
        <v>2159</v>
      </c>
      <c r="G14" s="51">
        <v>2159</v>
      </c>
      <c r="H14" s="57">
        <f t="shared" si="1"/>
        <v>0</v>
      </c>
      <c r="I14" s="57">
        <v>2159</v>
      </c>
      <c r="J14" s="57">
        <f t="shared" si="2"/>
        <v>0</v>
      </c>
      <c r="K14" s="57">
        <v>8970</v>
      </c>
      <c r="L14" s="51">
        <f>SUM(K14)</f>
        <v>8970</v>
      </c>
      <c r="M14" s="57">
        <f t="shared" si="3"/>
        <v>-474</v>
      </c>
      <c r="N14" s="57">
        <v>8970</v>
      </c>
      <c r="O14" s="51">
        <f>SUM(N14)</f>
        <v>8970</v>
      </c>
      <c r="P14" s="57">
        <f>L14-O14</f>
        <v>0</v>
      </c>
      <c r="Q14" s="57">
        <v>8970</v>
      </c>
      <c r="R14" s="51">
        <f>SUM(Q14)</f>
        <v>8970</v>
      </c>
      <c r="S14" s="57">
        <f>O14-R14</f>
        <v>0</v>
      </c>
      <c r="T14" s="57">
        <v>5500</v>
      </c>
      <c r="U14" s="57">
        <f>SUM(T14)</f>
        <v>5500</v>
      </c>
      <c r="V14" s="57">
        <f t="shared" si="6"/>
        <v>3470</v>
      </c>
      <c r="W14" s="57">
        <v>0</v>
      </c>
      <c r="X14" s="57">
        <f>SUM(W14)</f>
        <v>0</v>
      </c>
      <c r="Y14" s="57">
        <f>U14-U14</f>
        <v>0</v>
      </c>
      <c r="Z14" s="57"/>
      <c r="AA14" s="96"/>
      <c r="AB14" s="87" t="s">
        <v>68</v>
      </c>
      <c r="AC14" s="88"/>
      <c r="AD14" s="88"/>
    </row>
    <row r="15" spans="2:30" s="2" customFormat="1" ht="25.5" customHeight="1" x14ac:dyDescent="0.25">
      <c r="B15" s="93" t="s">
        <v>6</v>
      </c>
      <c r="C15" s="94"/>
      <c r="D15" s="58"/>
      <c r="E15" s="58">
        <f t="shared" ref="E15:Y15" si="7">SUM(E13:E14)</f>
        <v>15120</v>
      </c>
      <c r="F15" s="58">
        <f t="shared" si="7"/>
        <v>3843</v>
      </c>
      <c r="G15" s="58">
        <f t="shared" si="7"/>
        <v>3843</v>
      </c>
      <c r="H15" s="58">
        <f t="shared" si="7"/>
        <v>0</v>
      </c>
      <c r="I15" s="58">
        <f t="shared" si="7"/>
        <v>3568</v>
      </c>
      <c r="J15" s="58">
        <f t="shared" si="7"/>
        <v>275</v>
      </c>
      <c r="K15" s="58">
        <f t="shared" si="7"/>
        <v>13770</v>
      </c>
      <c r="L15" s="58">
        <f t="shared" si="7"/>
        <v>13770</v>
      </c>
      <c r="M15" s="58">
        <f t="shared" si="7"/>
        <v>1350</v>
      </c>
      <c r="N15" s="58">
        <f t="shared" si="7"/>
        <v>11770</v>
      </c>
      <c r="O15" s="58">
        <f t="shared" si="7"/>
        <v>11770</v>
      </c>
      <c r="P15" s="58">
        <f t="shared" si="7"/>
        <v>2000</v>
      </c>
      <c r="Q15" s="58">
        <f t="shared" si="7"/>
        <v>8970</v>
      </c>
      <c r="R15" s="58">
        <f t="shared" si="7"/>
        <v>8970</v>
      </c>
      <c r="S15" s="58">
        <f t="shared" si="7"/>
        <v>2800</v>
      </c>
      <c r="T15" s="58">
        <f t="shared" si="7"/>
        <v>5500</v>
      </c>
      <c r="U15" s="58">
        <f t="shared" si="7"/>
        <v>5500</v>
      </c>
      <c r="V15" s="58">
        <f t="shared" si="7"/>
        <v>3470</v>
      </c>
      <c r="W15" s="58">
        <f t="shared" si="7"/>
        <v>0</v>
      </c>
      <c r="X15" s="58">
        <f t="shared" si="7"/>
        <v>0</v>
      </c>
      <c r="Y15" s="58">
        <f t="shared" si="7"/>
        <v>0</v>
      </c>
      <c r="Z15" s="58"/>
      <c r="AA15" s="24"/>
      <c r="AB15" s="18"/>
    </row>
    <row r="16" spans="2:30" s="2" customFormat="1" ht="25.5" customHeight="1" x14ac:dyDescent="0.25">
      <c r="B16" s="21">
        <v>7</v>
      </c>
      <c r="C16" s="101">
        <v>20103</v>
      </c>
      <c r="D16" s="59" t="s">
        <v>3</v>
      </c>
      <c r="E16" s="59">
        <v>9000</v>
      </c>
      <c r="F16" s="59">
        <f>2835+120</f>
        <v>2955</v>
      </c>
      <c r="G16" s="59">
        <v>2955</v>
      </c>
      <c r="H16" s="59">
        <f t="shared" si="1"/>
        <v>0</v>
      </c>
      <c r="I16" s="59">
        <v>2955</v>
      </c>
      <c r="J16" s="59">
        <f t="shared" si="2"/>
        <v>0</v>
      </c>
      <c r="K16" s="59">
        <v>0</v>
      </c>
      <c r="L16" s="59">
        <v>9123</v>
      </c>
      <c r="M16" s="59">
        <f t="shared" si="3"/>
        <v>-123</v>
      </c>
      <c r="N16" s="59">
        <v>0</v>
      </c>
      <c r="O16" s="59">
        <v>9100</v>
      </c>
      <c r="P16" s="59">
        <v>0</v>
      </c>
      <c r="Q16" s="59">
        <v>0</v>
      </c>
      <c r="R16" s="59">
        <v>9100</v>
      </c>
      <c r="S16" s="59">
        <f>O16-R16</f>
        <v>0</v>
      </c>
      <c r="T16" s="59">
        <v>0</v>
      </c>
      <c r="U16" s="59">
        <v>9100</v>
      </c>
      <c r="V16" s="59">
        <v>0</v>
      </c>
      <c r="W16" s="59">
        <v>0</v>
      </c>
      <c r="X16" s="59">
        <v>8568</v>
      </c>
      <c r="Y16" s="59">
        <v>0</v>
      </c>
      <c r="Z16" s="59">
        <v>119</v>
      </c>
      <c r="AA16" s="32"/>
      <c r="AB16" s="81" t="s">
        <v>27</v>
      </c>
    </row>
    <row r="17" spans="2:28" s="2" customFormat="1" ht="25.5" customHeight="1" x14ac:dyDescent="0.25">
      <c r="B17" s="21">
        <v>8</v>
      </c>
      <c r="C17" s="101"/>
      <c r="D17" s="59" t="s">
        <v>4</v>
      </c>
      <c r="E17" s="59">
        <v>6048</v>
      </c>
      <c r="F17" s="59">
        <f>1906+80</f>
        <v>1986</v>
      </c>
      <c r="G17" s="59">
        <v>1986</v>
      </c>
      <c r="H17" s="59">
        <f t="shared" si="1"/>
        <v>0</v>
      </c>
      <c r="I17" s="59">
        <v>1986</v>
      </c>
      <c r="J17" s="59">
        <f t="shared" si="2"/>
        <v>0</v>
      </c>
      <c r="K17" s="59">
        <v>0</v>
      </c>
      <c r="L17" s="59">
        <f>5380+900</f>
        <v>6280</v>
      </c>
      <c r="M17" s="59">
        <f t="shared" si="3"/>
        <v>-232</v>
      </c>
      <c r="N17" s="59">
        <v>0</v>
      </c>
      <c r="O17" s="59">
        <v>6280</v>
      </c>
      <c r="P17" s="59">
        <f t="shared" si="4"/>
        <v>0</v>
      </c>
      <c r="Q17" s="59">
        <v>0</v>
      </c>
      <c r="R17" s="59">
        <v>6280</v>
      </c>
      <c r="S17" s="59">
        <f>O17-R17</f>
        <v>0</v>
      </c>
      <c r="T17" s="59">
        <v>0</v>
      </c>
      <c r="U17" s="59">
        <v>6280</v>
      </c>
      <c r="V17" s="59">
        <v>0</v>
      </c>
      <c r="W17" s="59">
        <v>0</v>
      </c>
      <c r="X17" s="59">
        <v>6048</v>
      </c>
      <c r="Y17" s="59">
        <v>0</v>
      </c>
      <c r="Z17" s="59">
        <v>84</v>
      </c>
      <c r="AA17" s="32"/>
      <c r="AB17" s="81"/>
    </row>
    <row r="18" spans="2:28" s="2" customFormat="1" ht="25.5" customHeight="1" thickBot="1" x14ac:dyDescent="0.3">
      <c r="B18" s="82" t="s">
        <v>6</v>
      </c>
      <c r="C18" s="83"/>
      <c r="D18" s="60"/>
      <c r="E18" s="60">
        <f t="shared" ref="E18:Y18" si="8">SUM(E16:E17)</f>
        <v>15048</v>
      </c>
      <c r="F18" s="60">
        <f t="shared" si="8"/>
        <v>4941</v>
      </c>
      <c r="G18" s="60">
        <f t="shared" si="8"/>
        <v>4941</v>
      </c>
      <c r="H18" s="60">
        <f t="shared" si="8"/>
        <v>0</v>
      </c>
      <c r="I18" s="60">
        <f t="shared" si="8"/>
        <v>4941</v>
      </c>
      <c r="J18" s="60">
        <f t="shared" si="8"/>
        <v>0</v>
      </c>
      <c r="K18" s="60">
        <f t="shared" si="8"/>
        <v>0</v>
      </c>
      <c r="L18" s="60">
        <f t="shared" si="8"/>
        <v>15403</v>
      </c>
      <c r="M18" s="60">
        <f t="shared" si="8"/>
        <v>-355</v>
      </c>
      <c r="N18" s="60">
        <f t="shared" si="8"/>
        <v>0</v>
      </c>
      <c r="O18" s="60">
        <f t="shared" si="8"/>
        <v>15380</v>
      </c>
      <c r="P18" s="60">
        <f t="shared" si="8"/>
        <v>0</v>
      </c>
      <c r="Q18" s="60">
        <f t="shared" si="8"/>
        <v>0</v>
      </c>
      <c r="R18" s="60">
        <f t="shared" si="8"/>
        <v>15380</v>
      </c>
      <c r="S18" s="60">
        <f t="shared" si="8"/>
        <v>0</v>
      </c>
      <c r="T18" s="60">
        <f t="shared" si="8"/>
        <v>0</v>
      </c>
      <c r="U18" s="60">
        <f t="shared" si="8"/>
        <v>15380</v>
      </c>
      <c r="V18" s="60">
        <v>0</v>
      </c>
      <c r="W18" s="60">
        <f t="shared" si="8"/>
        <v>0</v>
      </c>
      <c r="X18" s="60">
        <f t="shared" si="8"/>
        <v>14616</v>
      </c>
      <c r="Y18" s="60">
        <f t="shared" si="8"/>
        <v>0</v>
      </c>
      <c r="Z18" s="60"/>
      <c r="AA18" s="33"/>
      <c r="AB18" s="27"/>
    </row>
    <row r="19" spans="2:28" s="2" customFormat="1" ht="22.5" customHeight="1" thickBot="1" x14ac:dyDescent="0.3">
      <c r="B19" s="84" t="s">
        <v>7</v>
      </c>
      <c r="C19" s="85"/>
      <c r="D19" s="19"/>
      <c r="E19" s="20">
        <f>E18+E15+E12</f>
        <v>50688</v>
      </c>
      <c r="F19" s="20">
        <f t="shared" ref="F19:Y19" si="9">F18+F15+F12</f>
        <v>13982</v>
      </c>
      <c r="G19" s="20">
        <f t="shared" si="9"/>
        <v>10909</v>
      </c>
      <c r="H19" s="20">
        <f t="shared" si="9"/>
        <v>3073</v>
      </c>
      <c r="I19" s="20">
        <f t="shared" si="9"/>
        <v>8509</v>
      </c>
      <c r="J19" s="20">
        <f t="shared" si="9"/>
        <v>2400</v>
      </c>
      <c r="K19" s="20">
        <f t="shared" si="9"/>
        <v>13770</v>
      </c>
      <c r="L19" s="20">
        <f t="shared" si="9"/>
        <v>29173</v>
      </c>
      <c r="M19" s="20">
        <f t="shared" si="9"/>
        <v>21515</v>
      </c>
      <c r="N19" s="20">
        <f t="shared" si="9"/>
        <v>11770</v>
      </c>
      <c r="O19" s="20">
        <f t="shared" si="9"/>
        <v>27150</v>
      </c>
      <c r="P19" s="20">
        <f t="shared" si="9"/>
        <v>2000</v>
      </c>
      <c r="Q19" s="20">
        <f t="shared" si="9"/>
        <v>8970</v>
      </c>
      <c r="R19" s="20">
        <f t="shared" si="9"/>
        <v>24350</v>
      </c>
      <c r="S19" s="20">
        <f t="shared" si="9"/>
        <v>2800</v>
      </c>
      <c r="T19" s="20">
        <f t="shared" si="9"/>
        <v>5500</v>
      </c>
      <c r="U19" s="20">
        <f t="shared" si="9"/>
        <v>20880</v>
      </c>
      <c r="V19" s="20">
        <f t="shared" si="9"/>
        <v>3470</v>
      </c>
      <c r="W19" s="20">
        <f t="shared" si="9"/>
        <v>0</v>
      </c>
      <c r="X19" s="20">
        <f t="shared" si="9"/>
        <v>14616</v>
      </c>
      <c r="Y19" s="20">
        <f t="shared" si="9"/>
        <v>0</v>
      </c>
      <c r="Z19" s="25"/>
      <c r="AA19" s="25"/>
      <c r="AB19" s="26"/>
    </row>
    <row r="20" spans="2:28" s="2" customFormat="1" x14ac:dyDescent="0.25"/>
    <row r="21" spans="2:28" ht="23.25" x14ac:dyDescent="0.35">
      <c r="E21" s="53" t="s">
        <v>66</v>
      </c>
      <c r="F21" s="53"/>
      <c r="G21" s="73" t="s">
        <v>76</v>
      </c>
      <c r="H21" s="74"/>
      <c r="I21" s="75"/>
      <c r="J21" s="74"/>
      <c r="K21" s="1"/>
    </row>
    <row r="22" spans="2:28" ht="9" customHeight="1" thickBot="1" x14ac:dyDescent="0.4">
      <c r="F22" s="53"/>
      <c r="G22" s="52"/>
      <c r="H22" s="65"/>
      <c r="J22" s="65"/>
      <c r="K22" s="1"/>
    </row>
    <row r="23" spans="2:28" ht="24" thickBot="1" x14ac:dyDescent="0.4">
      <c r="F23" s="54"/>
      <c r="G23" s="67"/>
      <c r="H23" s="68"/>
      <c r="I23" s="97" t="s">
        <v>67</v>
      </c>
      <c r="J23" s="98"/>
      <c r="K23" s="1"/>
      <c r="M23" s="69"/>
      <c r="N23" s="70"/>
      <c r="O23" s="99" t="s">
        <v>64</v>
      </c>
      <c r="P23" s="98"/>
      <c r="S23" s="71"/>
      <c r="T23" s="72"/>
      <c r="U23" s="99" t="s">
        <v>65</v>
      </c>
      <c r="V23" s="98"/>
    </row>
    <row r="24" spans="2:28" ht="23.25" x14ac:dyDescent="0.35">
      <c r="I24" s="55"/>
      <c r="J24" s="55"/>
    </row>
    <row r="25" spans="2:28" ht="23.25" customHeight="1" x14ac:dyDescent="0.25">
      <c r="F25" s="54"/>
    </row>
    <row r="26" spans="2:28" ht="23.25" x14ac:dyDescent="0.35">
      <c r="I26" s="55"/>
      <c r="J26" s="55"/>
    </row>
    <row r="27" spans="2:28" x14ac:dyDescent="0.25">
      <c r="F27" s="54"/>
    </row>
  </sheetData>
  <autoFilter ref="B7:AD19">
    <filterColumn colId="4" showButton="0"/>
    <filterColumn colId="5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  <filterColumn colId="21" showButton="0"/>
    <filterColumn colId="22" showButton="0"/>
  </autoFilter>
  <mergeCells count="24">
    <mergeCell ref="I23:J23"/>
    <mergeCell ref="O23:P23"/>
    <mergeCell ref="U23:V23"/>
    <mergeCell ref="C13:C14"/>
    <mergeCell ref="B15:C15"/>
    <mergeCell ref="C16:C17"/>
    <mergeCell ref="AB16:AB17"/>
    <mergeCell ref="B18:C18"/>
    <mergeCell ref="B19:C19"/>
    <mergeCell ref="E4:F4"/>
    <mergeCell ref="AB14:AD14"/>
    <mergeCell ref="C10:C11"/>
    <mergeCell ref="AA10:AA11"/>
    <mergeCell ref="B12:C12"/>
    <mergeCell ref="AA13:AA14"/>
    <mergeCell ref="B2:AB2"/>
    <mergeCell ref="B3:AB3"/>
    <mergeCell ref="F7:H7"/>
    <mergeCell ref="I7:J7"/>
    <mergeCell ref="K7:M7"/>
    <mergeCell ref="N7:P7"/>
    <mergeCell ref="Q7:S7"/>
    <mergeCell ref="T7:V7"/>
    <mergeCell ref="W7:Y7"/>
  </mergeCells>
  <pageMargins left="0.7" right="0.7" top="0.75" bottom="0.75" header="0.3" footer="0.3"/>
  <pageSetup scale="48" fitToHeight="0" orientation="landscape" r:id="rId1"/>
  <ignoredErrors>
    <ignoredError sqref="M12 H12 P12 S12 V12 Y12 J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3"/>
  <sheetViews>
    <sheetView workbookViewId="0">
      <selection activeCell="D6" sqref="D6"/>
    </sheetView>
  </sheetViews>
  <sheetFormatPr defaultRowHeight="15" x14ac:dyDescent="0.25"/>
  <cols>
    <col min="20" max="20" width="12.140625" customWidth="1"/>
  </cols>
  <sheetData>
    <row r="3" spans="1:20" ht="15.75" thickBot="1" x14ac:dyDescent="0.3"/>
    <row r="4" spans="1:20" ht="48" thickBot="1" x14ac:dyDescent="0.3">
      <c r="A4" s="39" t="s">
        <v>0</v>
      </c>
      <c r="B4" s="40" t="s">
        <v>1</v>
      </c>
      <c r="C4" s="40" t="s">
        <v>32</v>
      </c>
      <c r="D4" s="40" t="s">
        <v>2</v>
      </c>
      <c r="E4" s="40" t="s">
        <v>33</v>
      </c>
      <c r="F4" s="40" t="s">
        <v>34</v>
      </c>
      <c r="G4" s="40" t="s">
        <v>35</v>
      </c>
      <c r="H4" s="41" t="s">
        <v>36</v>
      </c>
      <c r="I4" s="40" t="s">
        <v>37</v>
      </c>
      <c r="J4" s="40" t="s">
        <v>38</v>
      </c>
      <c r="K4" s="40" t="s">
        <v>39</v>
      </c>
      <c r="L4" s="40" t="s">
        <v>40</v>
      </c>
      <c r="M4" s="40" t="s">
        <v>41</v>
      </c>
      <c r="N4" s="40" t="s">
        <v>42</v>
      </c>
      <c r="O4" s="40" t="s">
        <v>43</v>
      </c>
      <c r="P4" s="40" t="s">
        <v>44</v>
      </c>
      <c r="Q4" s="40" t="s">
        <v>45</v>
      </c>
      <c r="R4" s="40" t="s">
        <v>46</v>
      </c>
      <c r="S4" s="40" t="s">
        <v>47</v>
      </c>
      <c r="T4" s="42" t="s">
        <v>5</v>
      </c>
    </row>
    <row r="5" spans="1:20" ht="48" thickBot="1" x14ac:dyDescent="0.3">
      <c r="A5" s="43">
        <v>1</v>
      </c>
      <c r="B5" s="118">
        <v>20100</v>
      </c>
      <c r="C5" s="119" t="s">
        <v>48</v>
      </c>
      <c r="D5" s="44" t="s">
        <v>3</v>
      </c>
      <c r="E5" s="44">
        <v>9576</v>
      </c>
      <c r="F5" s="45">
        <f>2326+100</f>
        <v>2426</v>
      </c>
      <c r="G5" s="45">
        <v>0</v>
      </c>
      <c r="H5" s="45">
        <f>F5-G5</f>
        <v>2426</v>
      </c>
      <c r="I5" s="46" t="s">
        <v>49</v>
      </c>
      <c r="J5" s="122" t="s">
        <v>50</v>
      </c>
      <c r="K5" s="123"/>
      <c r="L5" s="110" t="s">
        <v>51</v>
      </c>
      <c r="M5" s="111"/>
      <c r="N5" s="114" t="s">
        <v>52</v>
      </c>
      <c r="O5" s="115"/>
      <c r="P5" s="114" t="s">
        <v>53</v>
      </c>
      <c r="Q5" s="115"/>
      <c r="R5" s="114" t="s">
        <v>54</v>
      </c>
      <c r="S5" s="115"/>
      <c r="T5" s="104" t="s">
        <v>28</v>
      </c>
    </row>
    <row r="6" spans="1:20" ht="47.25" x14ac:dyDescent="0.25">
      <c r="A6" s="28">
        <v>2</v>
      </c>
      <c r="B6" s="94"/>
      <c r="C6" s="120"/>
      <c r="D6" s="29" t="s">
        <v>4</v>
      </c>
      <c r="E6" s="29">
        <v>10944</v>
      </c>
      <c r="F6" s="47">
        <f>2662+110</f>
        <v>2772</v>
      </c>
      <c r="G6" s="47">
        <v>0</v>
      </c>
      <c r="H6" s="47">
        <f t="shared" ref="H6:H12" si="0">F6-G6</f>
        <v>2772</v>
      </c>
      <c r="I6" s="46" t="s">
        <v>49</v>
      </c>
      <c r="J6" s="108"/>
      <c r="K6" s="109"/>
      <c r="L6" s="112"/>
      <c r="M6" s="113"/>
      <c r="N6" s="116"/>
      <c r="O6" s="117"/>
      <c r="P6" s="116"/>
      <c r="Q6" s="117"/>
      <c r="R6" s="116"/>
      <c r="S6" s="117"/>
      <c r="T6" s="105"/>
    </row>
    <row r="7" spans="1:20" ht="16.5" thickBot="1" x14ac:dyDescent="0.3">
      <c r="A7" s="102" t="s">
        <v>6</v>
      </c>
      <c r="B7" s="103"/>
      <c r="C7" s="120"/>
      <c r="D7" s="48"/>
      <c r="E7" s="48">
        <f t="shared" ref="E7:S7" si="1">SUM(E5:E6)</f>
        <v>20520</v>
      </c>
      <c r="F7" s="48">
        <f t="shared" si="1"/>
        <v>5198</v>
      </c>
      <c r="G7" s="48">
        <f t="shared" si="1"/>
        <v>0</v>
      </c>
      <c r="H7" s="48">
        <f t="shared" si="1"/>
        <v>5198</v>
      </c>
      <c r="I7" s="48">
        <f t="shared" si="1"/>
        <v>0</v>
      </c>
      <c r="J7" s="48">
        <f t="shared" si="1"/>
        <v>0</v>
      </c>
      <c r="K7" s="48">
        <f t="shared" si="1"/>
        <v>0</v>
      </c>
      <c r="L7" s="48">
        <f t="shared" si="1"/>
        <v>0</v>
      </c>
      <c r="M7" s="48">
        <f t="shared" si="1"/>
        <v>0</v>
      </c>
      <c r="N7" s="48">
        <f t="shared" si="1"/>
        <v>0</v>
      </c>
      <c r="O7" s="48">
        <f t="shared" si="1"/>
        <v>0</v>
      </c>
      <c r="P7" s="48">
        <f t="shared" si="1"/>
        <v>0</v>
      </c>
      <c r="Q7" s="48">
        <f t="shared" si="1"/>
        <v>0</v>
      </c>
      <c r="R7" s="48">
        <f t="shared" si="1"/>
        <v>0</v>
      </c>
      <c r="S7" s="48">
        <f t="shared" si="1"/>
        <v>0</v>
      </c>
      <c r="T7" s="31"/>
    </row>
    <row r="8" spans="1:20" ht="48" thickBot="1" x14ac:dyDescent="0.3">
      <c r="A8" s="28">
        <v>3</v>
      </c>
      <c r="B8" s="94">
        <v>20101</v>
      </c>
      <c r="C8" s="120"/>
      <c r="D8" s="29" t="s">
        <v>3</v>
      </c>
      <c r="E8" s="29">
        <v>7272</v>
      </c>
      <c r="F8" s="47">
        <f>2293+95</f>
        <v>2388</v>
      </c>
      <c r="G8" s="47">
        <v>1200</v>
      </c>
      <c r="H8" s="47">
        <f t="shared" si="0"/>
        <v>1188</v>
      </c>
      <c r="I8" s="46" t="s">
        <v>49</v>
      </c>
      <c r="J8" s="106" t="s">
        <v>55</v>
      </c>
      <c r="K8" s="107"/>
      <c r="L8" s="110" t="s">
        <v>56</v>
      </c>
      <c r="M8" s="111"/>
      <c r="N8" s="114" t="s">
        <v>57</v>
      </c>
      <c r="O8" s="115"/>
      <c r="P8" s="114" t="s">
        <v>58</v>
      </c>
      <c r="Q8" s="115"/>
      <c r="R8" s="114" t="s">
        <v>59</v>
      </c>
      <c r="S8" s="115"/>
      <c r="T8" s="104" t="s">
        <v>29</v>
      </c>
    </row>
    <row r="9" spans="1:20" ht="47.25" x14ac:dyDescent="0.25">
      <c r="A9" s="28">
        <v>4</v>
      </c>
      <c r="B9" s="94"/>
      <c r="C9" s="120"/>
      <c r="D9" s="29" t="s">
        <v>4</v>
      </c>
      <c r="E9" s="29">
        <v>12744</v>
      </c>
      <c r="F9" s="47">
        <f>4014+170</f>
        <v>4184</v>
      </c>
      <c r="G9" s="47">
        <v>2350</v>
      </c>
      <c r="H9" s="47">
        <f t="shared" si="0"/>
        <v>1834</v>
      </c>
      <c r="I9" s="46" t="s">
        <v>49</v>
      </c>
      <c r="J9" s="108"/>
      <c r="K9" s="109"/>
      <c r="L9" s="112"/>
      <c r="M9" s="113"/>
      <c r="N9" s="116"/>
      <c r="O9" s="117"/>
      <c r="P9" s="116"/>
      <c r="Q9" s="117"/>
      <c r="R9" s="116"/>
      <c r="S9" s="117"/>
      <c r="T9" s="105"/>
    </row>
    <row r="10" spans="1:20" ht="16.5" thickBot="1" x14ac:dyDescent="0.3">
      <c r="A10" s="102" t="s">
        <v>6</v>
      </c>
      <c r="B10" s="103"/>
      <c r="C10" s="120"/>
      <c r="D10" s="48"/>
      <c r="E10" s="48">
        <f t="shared" ref="E10:S10" si="2">SUM(E8:E9)</f>
        <v>20016</v>
      </c>
      <c r="F10" s="48">
        <f t="shared" si="2"/>
        <v>6572</v>
      </c>
      <c r="G10" s="48">
        <f t="shared" si="2"/>
        <v>3550</v>
      </c>
      <c r="H10" s="48">
        <f t="shared" si="2"/>
        <v>3022</v>
      </c>
      <c r="I10" s="48">
        <f t="shared" si="2"/>
        <v>0</v>
      </c>
      <c r="J10" s="48">
        <f t="shared" si="2"/>
        <v>0</v>
      </c>
      <c r="K10" s="48">
        <f t="shared" si="2"/>
        <v>0</v>
      </c>
      <c r="L10" s="48">
        <f t="shared" si="2"/>
        <v>0</v>
      </c>
      <c r="M10" s="48">
        <f t="shared" si="2"/>
        <v>0</v>
      </c>
      <c r="N10" s="48">
        <f t="shared" si="2"/>
        <v>0</v>
      </c>
      <c r="O10" s="48">
        <f t="shared" si="2"/>
        <v>0</v>
      </c>
      <c r="P10" s="48">
        <f t="shared" si="2"/>
        <v>0</v>
      </c>
      <c r="Q10" s="48">
        <f t="shared" si="2"/>
        <v>0</v>
      </c>
      <c r="R10" s="48">
        <f t="shared" si="2"/>
        <v>0</v>
      </c>
      <c r="S10" s="48">
        <f t="shared" si="2"/>
        <v>0</v>
      </c>
      <c r="T10" s="31"/>
    </row>
    <row r="11" spans="1:20" ht="36" customHeight="1" x14ac:dyDescent="0.25">
      <c r="A11" s="49">
        <v>5</v>
      </c>
      <c r="B11" s="124">
        <v>20102</v>
      </c>
      <c r="C11" s="120"/>
      <c r="D11" s="50" t="s">
        <v>3</v>
      </c>
      <c r="E11" s="50">
        <v>6624</v>
      </c>
      <c r="F11" s="50">
        <f>1614+70</f>
        <v>1684</v>
      </c>
      <c r="G11" s="50">
        <v>1684</v>
      </c>
      <c r="H11" s="50">
        <f t="shared" si="0"/>
        <v>0</v>
      </c>
      <c r="I11" s="50">
        <v>1409</v>
      </c>
      <c r="J11" s="125" t="s">
        <v>60</v>
      </c>
      <c r="K11" s="126"/>
      <c r="L11" s="129" t="s">
        <v>61</v>
      </c>
      <c r="M11" s="130"/>
      <c r="N11" s="139" t="s">
        <v>62</v>
      </c>
      <c r="O11" s="140"/>
      <c r="P11" s="135" t="s">
        <v>63</v>
      </c>
      <c r="Q11" s="136"/>
      <c r="R11" s="135" t="s">
        <v>63</v>
      </c>
      <c r="S11" s="136"/>
      <c r="T11" s="133" t="s">
        <v>30</v>
      </c>
    </row>
    <row r="12" spans="1:20" ht="40.5" customHeight="1" x14ac:dyDescent="0.25">
      <c r="A12" s="49">
        <v>6</v>
      </c>
      <c r="B12" s="124"/>
      <c r="C12" s="120"/>
      <c r="D12" s="50" t="s">
        <v>4</v>
      </c>
      <c r="E12" s="50">
        <v>8496</v>
      </c>
      <c r="F12" s="50">
        <f>2074+85</f>
        <v>2159</v>
      </c>
      <c r="G12" s="50">
        <v>2159</v>
      </c>
      <c r="H12" s="50">
        <f t="shared" si="0"/>
        <v>0</v>
      </c>
      <c r="I12" s="50">
        <v>2159</v>
      </c>
      <c r="J12" s="127"/>
      <c r="K12" s="128"/>
      <c r="L12" s="131"/>
      <c r="M12" s="132"/>
      <c r="N12" s="137"/>
      <c r="O12" s="138"/>
      <c r="P12" s="137"/>
      <c r="Q12" s="138"/>
      <c r="R12" s="137"/>
      <c r="S12" s="138"/>
      <c r="T12" s="134"/>
    </row>
    <row r="13" spans="1:20" ht="15.75" x14ac:dyDescent="0.25">
      <c r="A13" s="102" t="s">
        <v>6</v>
      </c>
      <c r="B13" s="103"/>
      <c r="C13" s="121"/>
      <c r="D13" s="48"/>
      <c r="E13" s="48">
        <f t="shared" ref="E13:S13" si="3">SUM(E11:E12)</f>
        <v>15120</v>
      </c>
      <c r="F13" s="48">
        <f t="shared" si="3"/>
        <v>3843</v>
      </c>
      <c r="G13" s="48">
        <f t="shared" si="3"/>
        <v>3843</v>
      </c>
      <c r="H13" s="48">
        <f t="shared" si="3"/>
        <v>0</v>
      </c>
      <c r="I13" s="48">
        <f t="shared" si="3"/>
        <v>3568</v>
      </c>
      <c r="J13" s="48">
        <f>SUM(J11:J12)</f>
        <v>0</v>
      </c>
      <c r="K13" s="48">
        <f t="shared" si="3"/>
        <v>0</v>
      </c>
      <c r="L13" s="48">
        <f t="shared" si="3"/>
        <v>0</v>
      </c>
      <c r="M13" s="48">
        <f t="shared" si="3"/>
        <v>0</v>
      </c>
      <c r="N13" s="48">
        <f t="shared" si="3"/>
        <v>0</v>
      </c>
      <c r="O13" s="48">
        <f t="shared" si="3"/>
        <v>0</v>
      </c>
      <c r="P13" s="48">
        <f t="shared" si="3"/>
        <v>0</v>
      </c>
      <c r="Q13" s="48">
        <f t="shared" si="3"/>
        <v>0</v>
      </c>
      <c r="R13" s="48">
        <f t="shared" si="3"/>
        <v>0</v>
      </c>
      <c r="S13" s="48">
        <f t="shared" si="3"/>
        <v>0</v>
      </c>
      <c r="T13" s="31"/>
    </row>
  </sheetData>
  <mergeCells count="25">
    <mergeCell ref="B11:B12"/>
    <mergeCell ref="J11:K12"/>
    <mergeCell ref="L11:M12"/>
    <mergeCell ref="T11:T12"/>
    <mergeCell ref="R5:S6"/>
    <mergeCell ref="P11:Q12"/>
    <mergeCell ref="R11:S12"/>
    <mergeCell ref="P5:Q6"/>
    <mergeCell ref="N11:O12"/>
    <mergeCell ref="A13:B13"/>
    <mergeCell ref="T5:T6"/>
    <mergeCell ref="A7:B7"/>
    <mergeCell ref="B8:B9"/>
    <mergeCell ref="J8:K9"/>
    <mergeCell ref="L8:M9"/>
    <mergeCell ref="N8:O9"/>
    <mergeCell ref="P8:Q9"/>
    <mergeCell ref="R8:S9"/>
    <mergeCell ref="T8:T9"/>
    <mergeCell ref="B5:B6"/>
    <mergeCell ref="C5:C13"/>
    <mergeCell ref="J5:K6"/>
    <mergeCell ref="L5:M6"/>
    <mergeCell ref="N5:O6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13.08.18 </vt:lpstr>
      <vt:lpstr>Planing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2020-05-07T00:00:16Z</dcterms:modified>
</cp:coreProperties>
</file>